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рилл\Downloads\"/>
    </mc:Choice>
  </mc:AlternateContent>
  <xr:revisionPtr revIDLastSave="0" documentId="13_ncr:1_{39CD29C3-4B75-4736-9D79-E96E9372BFDF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C72" i="1"/>
  <c r="E19" i="1"/>
  <c r="C62" i="1"/>
  <c r="E36" i="1"/>
  <c r="C40" i="1"/>
  <c r="D39" i="1"/>
  <c r="D40" i="1" s="1"/>
  <c r="C39" i="1"/>
  <c r="E30" i="1"/>
  <c r="E29" i="1"/>
  <c r="E25" i="1"/>
  <c r="E26" i="1"/>
  <c r="E24" i="1"/>
  <c r="E18" i="1"/>
  <c r="E14" i="1"/>
  <c r="E15" i="1"/>
  <c r="E13" i="1"/>
  <c r="E8" i="1"/>
  <c r="E7" i="1"/>
  <c r="C48" i="1" l="1"/>
  <c r="C49" i="1" s="1"/>
  <c r="E9" i="1" s="1"/>
  <c r="E40" i="1"/>
  <c r="E16" i="1"/>
  <c r="C63" i="1" l="1"/>
  <c r="C64" i="1" s="1"/>
  <c r="E21" i="1" s="1"/>
  <c r="C54" i="1"/>
  <c r="C59" i="1" s="1"/>
  <c r="E20" i="1" s="1"/>
  <c r="E31" i="1" s="1"/>
</calcChain>
</file>

<file path=xl/sharedStrings.xml><?xml version="1.0" encoding="utf-8"?>
<sst xmlns="http://schemas.openxmlformats.org/spreadsheetml/2006/main" count="80" uniqueCount="64">
  <si>
    <t>Альфа</t>
  </si>
  <si>
    <t>Бета</t>
  </si>
  <si>
    <t xml:space="preserve">  $’000</t>
  </si>
  <si>
    <t>Активы</t>
  </si>
  <si>
    <t>Необоротные активы:</t>
  </si>
  <si>
    <t>ноль</t>
  </si>
  <si>
    <t>Оборотные активы:</t>
  </si>
  <si>
    <t>Запасы</t>
  </si>
  <si>
    <t>ОС</t>
  </si>
  <si>
    <t>НМА</t>
  </si>
  <si>
    <t>Гудвил</t>
  </si>
  <si>
    <t>Корр-ки</t>
  </si>
  <si>
    <t>Консол</t>
  </si>
  <si>
    <t>(Р2)</t>
  </si>
  <si>
    <t>ДЗ</t>
  </si>
  <si>
    <t>ДС</t>
  </si>
  <si>
    <t>Капитал</t>
  </si>
  <si>
    <t>АК</t>
  </si>
  <si>
    <t>КНП</t>
  </si>
  <si>
    <t>(Р3)</t>
  </si>
  <si>
    <t>(Р4)</t>
  </si>
  <si>
    <t>НДУ</t>
  </si>
  <si>
    <t>Долгосрочные обяз-ва:</t>
  </si>
  <si>
    <t>Займы</t>
  </si>
  <si>
    <t>ОО</t>
  </si>
  <si>
    <t>ОН</t>
  </si>
  <si>
    <t>Краткосрочные обяз-ва:</t>
  </si>
  <si>
    <t>КЗ</t>
  </si>
  <si>
    <t>(Р1)</t>
  </si>
  <si>
    <t>ЧАДК</t>
  </si>
  <si>
    <t>Дата консол</t>
  </si>
  <si>
    <t>Дата приобр</t>
  </si>
  <si>
    <t>Дельта</t>
  </si>
  <si>
    <t>НП</t>
  </si>
  <si>
    <t>Корр-ки до справ ст-сти</t>
  </si>
  <si>
    <t>ОН (-25%*корр-ки)</t>
  </si>
  <si>
    <t>Стоимость инвестиций</t>
  </si>
  <si>
    <t>Денежные средства</t>
  </si>
  <si>
    <t>обмен акциями (56000/2*1,75)</t>
  </si>
  <si>
    <t>плюс справ ст-сть НДУ (1,50*14000)</t>
  </si>
  <si>
    <t>минус 100% ЧАДК дату приобр (Р1)</t>
  </si>
  <si>
    <t>в ОФП</t>
  </si>
  <si>
    <t>100% НП МК</t>
  </si>
  <si>
    <t>плюс 80% дельты ЧАДК (Р1)</t>
  </si>
  <si>
    <t>плюс корр-ка инвестиций (27500-27000)</t>
  </si>
  <si>
    <t>минус затраты по переобучению</t>
  </si>
  <si>
    <t>Справ ст-сть НДУ дату приобр (Р2)</t>
  </si>
  <si>
    <t>плюс 20% дельты ЧАДК (Р1)</t>
  </si>
  <si>
    <t>ФА по справ ст-сти ч/з П/У</t>
  </si>
  <si>
    <t>плюс изм справ ст-сти НМА</t>
  </si>
  <si>
    <t>Эмиссионный доход</t>
  </si>
  <si>
    <t>(Р6)</t>
  </si>
  <si>
    <t>Инвестиции Беты на 30.09.15</t>
  </si>
  <si>
    <t>минус Заем во флоринах на 01.10.14 (20000/4)</t>
  </si>
  <si>
    <t>плюс продинсконтированный заем</t>
  </si>
  <si>
    <t>20000*(1/(1+10%)в 3ст)/5</t>
  </si>
  <si>
    <t>минус курсая разница (15026/4-15026/5)</t>
  </si>
  <si>
    <t>это, наверное, 4000 с минусом должны были быть?</t>
  </si>
  <si>
    <t>а, нет, понял - это "переоценка" НМА? А разве НМА без активного рынка (т.е. уникальные) можно переоценивать? Нет, только обесценивать</t>
  </si>
  <si>
    <t>а почему Вы его классифицировали как ФА через П/У? Он же по амортизированной стоимости</t>
  </si>
  <si>
    <t>а где же ещё довыпуск акц капитала? Эмисс доход добавили, а сам акц капитал?</t>
  </si>
  <si>
    <t>обязательство нужно с минусом показать - это же ЧАДК, т.е. "чистые активы", т.е активы МИНУС обязательства</t>
  </si>
  <si>
    <t>это должно было пройти через ЧАДК, ведь это корр-ка займа ДОЧЕРНЕЙ компании, а значит, через ЧАДК должно пройти</t>
  </si>
  <si>
    <t>это у ДК должно отражаться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</si>
</sst>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News Gothic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News Gothic Cyr"/>
      <family val="2"/>
      <charset val="204"/>
    </font>
    <font>
      <sz val="11"/>
      <color rgb="FF000000"/>
      <name val="News Gothic Cyr"/>
      <family val="2"/>
      <charset val="204"/>
    </font>
    <font>
      <u/>
      <sz val="11"/>
      <color rgb="FF000000"/>
      <name val="Arial"/>
      <family val="2"/>
      <charset val="204"/>
    </font>
    <font>
      <b/>
      <sz val="11"/>
      <color rgb="FF000000"/>
      <name val="News Gothic Cyr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justify" vertical="center" wrapText="1"/>
    </xf>
    <xf numFmtId="3" fontId="8" fillId="0" borderId="0" xfId="0" applyNumberFormat="1" applyFont="1" applyAlignment="1">
      <alignment horizontal="justify" vertical="center" wrapText="1"/>
    </xf>
    <xf numFmtId="3" fontId="3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0" fillId="0" borderId="0" xfId="0" applyFont="1"/>
    <xf numFmtId="0" fontId="9" fillId="0" borderId="0" xfId="0" applyFont="1"/>
    <xf numFmtId="0" fontId="9" fillId="2" borderId="0" xfId="0" applyFont="1" applyFill="1"/>
    <xf numFmtId="3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2"/>
  <sheetViews>
    <sheetView tabSelected="1" workbookViewId="0">
      <selection activeCell="G3" sqref="G3"/>
    </sheetView>
  </sheetViews>
  <sheetFormatPr defaultRowHeight="14.5" x14ac:dyDescent="0.35"/>
  <cols>
    <col min="1" max="1" width="21.81640625" customWidth="1"/>
    <col min="2" max="2" width="15.54296875" customWidth="1"/>
    <col min="3" max="3" width="12.81640625" customWidth="1"/>
    <col min="4" max="4" width="13.26953125" customWidth="1"/>
    <col min="5" max="5" width="9.7265625" bestFit="1" customWidth="1"/>
  </cols>
  <sheetData>
    <row r="3" spans="1:7" x14ac:dyDescent="0.35">
      <c r="A3" s="1"/>
      <c r="B3" s="2" t="s">
        <v>0</v>
      </c>
      <c r="C3" s="2" t="s">
        <v>1</v>
      </c>
      <c r="D3" s="3" t="s">
        <v>11</v>
      </c>
      <c r="E3" s="4" t="s">
        <v>12</v>
      </c>
    </row>
    <row r="4" spans="1:7" x14ac:dyDescent="0.35">
      <c r="A4" s="5"/>
      <c r="B4" s="6" t="s">
        <v>2</v>
      </c>
      <c r="C4" s="6" t="s">
        <v>2</v>
      </c>
      <c r="D4" s="3"/>
      <c r="E4" s="7"/>
    </row>
    <row r="5" spans="1:7" x14ac:dyDescent="0.35">
      <c r="A5" s="8" t="s">
        <v>3</v>
      </c>
      <c r="B5" s="6"/>
      <c r="C5" s="6"/>
      <c r="D5" s="3"/>
      <c r="E5" s="7"/>
    </row>
    <row r="6" spans="1:7" x14ac:dyDescent="0.35">
      <c r="A6" s="9" t="s">
        <v>4</v>
      </c>
      <c r="B6" s="6"/>
      <c r="C6" s="6"/>
      <c r="D6" s="3"/>
      <c r="E6" s="7"/>
    </row>
    <row r="7" spans="1:7" x14ac:dyDescent="0.35">
      <c r="A7" s="9" t="s">
        <v>8</v>
      </c>
      <c r="B7" s="11">
        <v>119000</v>
      </c>
      <c r="C7" s="11">
        <v>100000</v>
      </c>
      <c r="D7" s="3"/>
      <c r="E7" s="14">
        <f>SUM(B7:D7)</f>
        <v>219000</v>
      </c>
      <c r="G7" s="21">
        <v>0.5</v>
      </c>
    </row>
    <row r="8" spans="1:7" x14ac:dyDescent="0.35">
      <c r="A8" s="9" t="s">
        <v>9</v>
      </c>
      <c r="B8" s="11">
        <v>36000</v>
      </c>
      <c r="C8" s="6" t="s">
        <v>5</v>
      </c>
      <c r="D8" s="3">
        <v>4000</v>
      </c>
      <c r="E8" s="14">
        <f t="shared" ref="E8" si="0">SUM(B8:D8)</f>
        <v>40000</v>
      </c>
      <c r="G8" s="20" t="s">
        <v>57</v>
      </c>
    </row>
    <row r="9" spans="1:7" x14ac:dyDescent="0.35">
      <c r="A9" s="9" t="s">
        <v>10</v>
      </c>
      <c r="B9" s="12"/>
      <c r="C9" s="12"/>
      <c r="D9" s="3"/>
      <c r="E9" s="14">
        <f>C49</f>
        <v>9750</v>
      </c>
      <c r="F9" t="s">
        <v>13</v>
      </c>
    </row>
    <row r="10" spans="1:7" ht="28" x14ac:dyDescent="0.35">
      <c r="A10" s="9" t="s">
        <v>48</v>
      </c>
      <c r="B10" s="11"/>
      <c r="C10" s="11"/>
      <c r="D10" s="3"/>
      <c r="E10" s="14">
        <f>C72</f>
        <v>25505.200000000001</v>
      </c>
      <c r="F10" t="s">
        <v>51</v>
      </c>
    </row>
    <row r="11" spans="1:7" x14ac:dyDescent="0.35">
      <c r="A11" s="9"/>
      <c r="B11" s="6"/>
      <c r="C11" s="6"/>
      <c r="D11" s="3"/>
      <c r="E11" s="7"/>
    </row>
    <row r="12" spans="1:7" x14ac:dyDescent="0.35">
      <c r="A12" s="9" t="s">
        <v>6</v>
      </c>
      <c r="B12" s="6"/>
      <c r="C12" s="6"/>
      <c r="D12" s="3"/>
      <c r="E12" s="7"/>
    </row>
    <row r="13" spans="1:7" x14ac:dyDescent="0.35">
      <c r="A13" s="9" t="s">
        <v>7</v>
      </c>
      <c r="B13" s="11">
        <v>40000</v>
      </c>
      <c r="C13" s="11">
        <v>32000</v>
      </c>
      <c r="D13" s="3"/>
      <c r="E13" s="14">
        <f>SUM(B13:D13)</f>
        <v>72000</v>
      </c>
      <c r="G13" s="21">
        <v>0.5</v>
      </c>
    </row>
    <row r="14" spans="1:7" x14ac:dyDescent="0.35">
      <c r="A14" s="9" t="s">
        <v>14</v>
      </c>
      <c r="B14" s="13">
        <v>48000</v>
      </c>
      <c r="C14" s="13">
        <v>30000</v>
      </c>
      <c r="D14" s="3">
        <v>-5000</v>
      </c>
      <c r="E14" s="14">
        <f t="shared" ref="E14:E15" si="1">SUM(B14:D14)</f>
        <v>73000</v>
      </c>
      <c r="G14" s="21">
        <v>1</v>
      </c>
    </row>
    <row r="15" spans="1:7" x14ac:dyDescent="0.35">
      <c r="A15" s="9" t="s">
        <v>15</v>
      </c>
      <c r="B15" s="12">
        <v>9000</v>
      </c>
      <c r="C15" s="12">
        <v>8000</v>
      </c>
      <c r="D15" s="3">
        <v>5000</v>
      </c>
      <c r="E15" s="14">
        <f t="shared" si="1"/>
        <v>22000</v>
      </c>
      <c r="G15" s="21">
        <v>1</v>
      </c>
    </row>
    <row r="16" spans="1:7" x14ac:dyDescent="0.35">
      <c r="A16" s="9"/>
      <c r="B16" s="6"/>
      <c r="C16" s="6"/>
      <c r="D16" s="3"/>
      <c r="E16" s="15">
        <f>E7+E8+E9+E13+E14+E15+E10</f>
        <v>461255.2</v>
      </c>
    </row>
    <row r="17" spans="1:8" x14ac:dyDescent="0.35">
      <c r="A17" s="8" t="s">
        <v>16</v>
      </c>
      <c r="B17" s="6"/>
      <c r="C17" s="6"/>
      <c r="D17" s="3"/>
      <c r="E17" s="7"/>
    </row>
    <row r="18" spans="1:8" x14ac:dyDescent="0.35">
      <c r="A18" s="9" t="s">
        <v>17</v>
      </c>
      <c r="B18" s="11">
        <v>51000</v>
      </c>
      <c r="C18" s="11"/>
      <c r="D18" s="3"/>
      <c r="E18" s="14">
        <f>SUM(B18:D18)</f>
        <v>51000</v>
      </c>
      <c r="G18" s="21">
        <v>0.5</v>
      </c>
      <c r="H18" s="20" t="s">
        <v>60</v>
      </c>
    </row>
    <row r="19" spans="1:8" x14ac:dyDescent="0.35">
      <c r="A19" s="9" t="s">
        <v>50</v>
      </c>
      <c r="B19" s="11"/>
      <c r="C19" s="11"/>
      <c r="D19" s="3">
        <v>21000</v>
      </c>
      <c r="E19" s="14">
        <f>D19</f>
        <v>21000</v>
      </c>
      <c r="G19" s="21">
        <v>0.5</v>
      </c>
    </row>
    <row r="20" spans="1:8" x14ac:dyDescent="0.35">
      <c r="A20" s="9" t="s">
        <v>18</v>
      </c>
      <c r="B20" s="12"/>
      <c r="C20" s="12"/>
      <c r="D20" s="3"/>
      <c r="E20" s="14">
        <f>C59</f>
        <v>166949</v>
      </c>
      <c r="F20" t="s">
        <v>19</v>
      </c>
    </row>
    <row r="21" spans="1:8" x14ac:dyDescent="0.35">
      <c r="A21" s="9" t="s">
        <v>21</v>
      </c>
      <c r="B21" s="11"/>
      <c r="C21" s="11"/>
      <c r="D21" s="3"/>
      <c r="E21" s="14">
        <f>C64</f>
        <v>22800</v>
      </c>
      <c r="F21" t="s">
        <v>20</v>
      </c>
    </row>
    <row r="22" spans="1:8" x14ac:dyDescent="0.35">
      <c r="A22" s="9"/>
      <c r="B22" s="6"/>
      <c r="C22" s="6"/>
      <c r="D22" s="3"/>
      <c r="E22" s="7"/>
    </row>
    <row r="23" spans="1:8" ht="28" x14ac:dyDescent="0.35">
      <c r="A23" s="9" t="s">
        <v>22</v>
      </c>
      <c r="B23" s="6"/>
      <c r="C23" s="6"/>
      <c r="D23" s="3"/>
      <c r="E23" s="7"/>
    </row>
    <row r="24" spans="1:8" x14ac:dyDescent="0.35">
      <c r="A24" s="9" t="s">
        <v>23</v>
      </c>
      <c r="B24" s="11">
        <v>40000</v>
      </c>
      <c r="C24" s="11">
        <v>43000</v>
      </c>
      <c r="D24" s="3"/>
      <c r="E24" s="14">
        <f>SUM(B24:D24)</f>
        <v>83000</v>
      </c>
      <c r="G24" s="21">
        <v>0.5</v>
      </c>
    </row>
    <row r="25" spans="1:8" x14ac:dyDescent="0.35">
      <c r="A25" s="9" t="s">
        <v>24</v>
      </c>
      <c r="B25" s="6" t="s">
        <v>5</v>
      </c>
      <c r="C25" s="11">
        <v>8000</v>
      </c>
      <c r="D25" s="3">
        <v>11000</v>
      </c>
      <c r="E25" s="14">
        <f t="shared" ref="E25:E26" si="2">SUM(B25:D25)</f>
        <v>19000</v>
      </c>
      <c r="G25" s="21">
        <v>1</v>
      </c>
    </row>
    <row r="26" spans="1:8" x14ac:dyDescent="0.35">
      <c r="A26" s="9" t="s">
        <v>25</v>
      </c>
      <c r="B26" s="12">
        <v>20000</v>
      </c>
      <c r="C26" s="12">
        <v>8000</v>
      </c>
      <c r="D26" s="3">
        <v>2750</v>
      </c>
      <c r="E26" s="14">
        <f t="shared" si="2"/>
        <v>30750</v>
      </c>
      <c r="G26" s="21">
        <v>1</v>
      </c>
    </row>
    <row r="27" spans="1:8" x14ac:dyDescent="0.35">
      <c r="A27" s="9"/>
      <c r="B27" s="6"/>
      <c r="C27" s="6"/>
      <c r="D27" s="3"/>
      <c r="E27" s="7"/>
    </row>
    <row r="28" spans="1:8" ht="28" x14ac:dyDescent="0.35">
      <c r="A28" s="9" t="s">
        <v>26</v>
      </c>
      <c r="B28" s="6"/>
      <c r="C28" s="6"/>
      <c r="D28" s="3"/>
      <c r="E28" s="7"/>
    </row>
    <row r="29" spans="1:8" x14ac:dyDescent="0.35">
      <c r="A29" s="9" t="s">
        <v>27</v>
      </c>
      <c r="B29" s="13">
        <v>30000</v>
      </c>
      <c r="C29" s="13">
        <v>18000</v>
      </c>
      <c r="D29" s="3"/>
      <c r="E29" s="14">
        <f>SUM(B29:D29)</f>
        <v>48000</v>
      </c>
      <c r="G29" s="21">
        <v>1</v>
      </c>
    </row>
    <row r="30" spans="1:8" x14ac:dyDescent="0.35">
      <c r="A30" s="9" t="s">
        <v>23</v>
      </c>
      <c r="B30" s="12">
        <v>6000</v>
      </c>
      <c r="C30" s="12">
        <v>7000</v>
      </c>
      <c r="D30" s="3"/>
      <c r="E30" s="14">
        <f>SUM(B30:D30)</f>
        <v>13000</v>
      </c>
      <c r="G30" s="21">
        <v>0.5</v>
      </c>
    </row>
    <row r="31" spans="1:8" x14ac:dyDescent="0.35">
      <c r="A31" s="9"/>
      <c r="B31" s="6"/>
      <c r="C31" s="6"/>
      <c r="D31" s="3"/>
      <c r="E31" s="16">
        <f>E18+E20+E21+E24+E25+E26+E29+E30+E19</f>
        <v>455499</v>
      </c>
    </row>
    <row r="32" spans="1:8" x14ac:dyDescent="0.35">
      <c r="A32" s="9"/>
      <c r="B32" s="3"/>
      <c r="C32" s="3"/>
      <c r="D32" s="3"/>
      <c r="E32" s="3"/>
    </row>
    <row r="33" spans="1:7" x14ac:dyDescent="0.35">
      <c r="A33" s="8" t="s">
        <v>28</v>
      </c>
      <c r="B33" s="17" t="s">
        <v>29</v>
      </c>
    </row>
    <row r="34" spans="1:7" x14ac:dyDescent="0.35">
      <c r="C34" t="s">
        <v>30</v>
      </c>
      <c r="D34" t="s">
        <v>31</v>
      </c>
      <c r="E34" t="s">
        <v>32</v>
      </c>
    </row>
    <row r="35" spans="1:7" x14ac:dyDescent="0.35">
      <c r="A35" t="s">
        <v>17</v>
      </c>
      <c r="C35" s="10">
        <v>70000</v>
      </c>
      <c r="D35" s="10">
        <v>70000</v>
      </c>
      <c r="E35" s="10"/>
      <c r="G35" s="21">
        <v>0.5</v>
      </c>
    </row>
    <row r="36" spans="1:7" x14ac:dyDescent="0.35">
      <c r="A36" t="s">
        <v>33</v>
      </c>
      <c r="C36" s="10">
        <v>39000</v>
      </c>
      <c r="D36" s="10">
        <v>30000</v>
      </c>
      <c r="E36" s="10">
        <f>C36-D36</f>
        <v>9000</v>
      </c>
      <c r="G36" s="21">
        <v>1</v>
      </c>
    </row>
    <row r="37" spans="1:7" x14ac:dyDescent="0.35">
      <c r="A37" t="s">
        <v>34</v>
      </c>
      <c r="C37" s="10"/>
      <c r="D37" s="10"/>
      <c r="E37" s="10"/>
    </row>
    <row r="38" spans="1:7" x14ac:dyDescent="0.35">
      <c r="A38" t="s">
        <v>24</v>
      </c>
      <c r="C38" s="10">
        <v>11000</v>
      </c>
      <c r="D38" s="10">
        <v>11000</v>
      </c>
      <c r="E38" s="22" t="s">
        <v>61</v>
      </c>
    </row>
    <row r="39" spans="1:7" x14ac:dyDescent="0.35">
      <c r="A39" t="s">
        <v>35</v>
      </c>
      <c r="C39" s="10">
        <f>-25%*C38</f>
        <v>-2750</v>
      </c>
      <c r="D39" s="10">
        <f>-25%*D38</f>
        <v>-2750</v>
      </c>
      <c r="E39" s="10"/>
      <c r="G39" s="21">
        <v>1</v>
      </c>
    </row>
    <row r="40" spans="1:7" x14ac:dyDescent="0.35">
      <c r="C40" s="18">
        <f>SUM(C35:C39)</f>
        <v>117250</v>
      </c>
      <c r="D40" s="18">
        <f>SUM(D35:D39)</f>
        <v>108250</v>
      </c>
      <c r="E40" s="18">
        <f>C40-D40</f>
        <v>9000</v>
      </c>
    </row>
    <row r="41" spans="1:7" x14ac:dyDescent="0.35">
      <c r="C41" s="10"/>
      <c r="D41" s="10"/>
      <c r="E41" s="10"/>
    </row>
    <row r="42" spans="1:7" x14ac:dyDescent="0.35">
      <c r="A42" s="17" t="s">
        <v>13</v>
      </c>
      <c r="B42" s="17" t="s">
        <v>10</v>
      </c>
      <c r="C42" s="10"/>
      <c r="D42" s="10"/>
      <c r="E42" s="10"/>
    </row>
    <row r="43" spans="1:7" x14ac:dyDescent="0.35">
      <c r="C43" s="10"/>
      <c r="D43" s="10"/>
      <c r="E43" s="10"/>
    </row>
    <row r="44" spans="1:7" x14ac:dyDescent="0.35">
      <c r="A44" t="s">
        <v>36</v>
      </c>
      <c r="C44" s="10"/>
      <c r="D44" s="10"/>
      <c r="E44" s="10"/>
    </row>
    <row r="45" spans="1:7" x14ac:dyDescent="0.35">
      <c r="A45" t="s">
        <v>37</v>
      </c>
      <c r="C45" s="10">
        <v>48000</v>
      </c>
      <c r="G45" s="21">
        <v>0.5</v>
      </c>
    </row>
    <row r="46" spans="1:7" x14ac:dyDescent="0.35">
      <c r="A46" t="s">
        <v>38</v>
      </c>
      <c r="C46" s="10">
        <v>49000</v>
      </c>
      <c r="G46" s="21">
        <v>0.5</v>
      </c>
    </row>
    <row r="47" spans="1:7" x14ac:dyDescent="0.35">
      <c r="A47" t="s">
        <v>39</v>
      </c>
      <c r="C47" s="10">
        <v>21000</v>
      </c>
      <c r="G47" s="21">
        <v>1</v>
      </c>
    </row>
    <row r="48" spans="1:7" x14ac:dyDescent="0.35">
      <c r="A48" t="s">
        <v>40</v>
      </c>
      <c r="C48" s="10">
        <f>-D40</f>
        <v>-108250</v>
      </c>
    </row>
    <row r="49" spans="1:7" x14ac:dyDescent="0.35">
      <c r="A49" s="17" t="s">
        <v>41</v>
      </c>
      <c r="C49" s="18">
        <f>SUM(C45:C48)</f>
        <v>9750</v>
      </c>
    </row>
    <row r="50" spans="1:7" x14ac:dyDescent="0.35">
      <c r="C50" s="10"/>
    </row>
    <row r="52" spans="1:7" x14ac:dyDescent="0.35">
      <c r="A52" s="17" t="s">
        <v>19</v>
      </c>
      <c r="B52" s="17" t="s">
        <v>18</v>
      </c>
    </row>
    <row r="53" spans="1:7" x14ac:dyDescent="0.35">
      <c r="A53" t="s">
        <v>42</v>
      </c>
      <c r="C53" s="10">
        <v>158000</v>
      </c>
      <c r="G53" s="21">
        <v>0.5</v>
      </c>
    </row>
    <row r="54" spans="1:7" x14ac:dyDescent="0.35">
      <c r="A54" t="s">
        <v>43</v>
      </c>
      <c r="C54" s="10">
        <f>80%*E40</f>
        <v>7200</v>
      </c>
      <c r="G54" s="21">
        <v>0.5</v>
      </c>
    </row>
    <row r="55" spans="1:7" x14ac:dyDescent="0.35">
      <c r="A55" t="s">
        <v>44</v>
      </c>
      <c r="C55" s="10">
        <v>500</v>
      </c>
      <c r="D55" s="20" t="s">
        <v>62</v>
      </c>
    </row>
    <row r="56" spans="1:7" x14ac:dyDescent="0.35">
      <c r="A56" t="s">
        <v>49</v>
      </c>
      <c r="C56" s="10">
        <v>4000</v>
      </c>
      <c r="D56" s="20" t="s">
        <v>58</v>
      </c>
    </row>
    <row r="57" spans="1:7" x14ac:dyDescent="0.35">
      <c r="A57" t="s">
        <v>45</v>
      </c>
      <c r="C57" s="10">
        <v>-2000</v>
      </c>
      <c r="D57" s="20" t="s">
        <v>63</v>
      </c>
    </row>
    <row r="58" spans="1:7" x14ac:dyDescent="0.35">
      <c r="A58" t="s">
        <v>56</v>
      </c>
      <c r="C58" s="10">
        <v>-751</v>
      </c>
    </row>
    <row r="59" spans="1:7" x14ac:dyDescent="0.35">
      <c r="A59" s="17" t="s">
        <v>41</v>
      </c>
      <c r="C59" s="18">
        <f>SUM(C53:C58)</f>
        <v>166949</v>
      </c>
    </row>
    <row r="60" spans="1:7" x14ac:dyDescent="0.35">
      <c r="C60" s="10"/>
    </row>
    <row r="61" spans="1:7" x14ac:dyDescent="0.35">
      <c r="A61" s="17" t="s">
        <v>20</v>
      </c>
      <c r="B61" s="17" t="s">
        <v>21</v>
      </c>
      <c r="C61" s="10"/>
    </row>
    <row r="62" spans="1:7" x14ac:dyDescent="0.35">
      <c r="A62" t="s">
        <v>46</v>
      </c>
      <c r="C62" s="10">
        <f>C47</f>
        <v>21000</v>
      </c>
      <c r="G62" s="21">
        <v>0.5</v>
      </c>
    </row>
    <row r="63" spans="1:7" x14ac:dyDescent="0.35">
      <c r="A63" s="19" t="s">
        <v>47</v>
      </c>
      <c r="C63">
        <f>20%*E40</f>
        <v>1800</v>
      </c>
      <c r="G63" s="21">
        <v>1</v>
      </c>
    </row>
    <row r="64" spans="1:7" x14ac:dyDescent="0.35">
      <c r="A64" s="17" t="s">
        <v>41</v>
      </c>
      <c r="C64" s="18">
        <f>SUM(C62:C63)</f>
        <v>22800</v>
      </c>
    </row>
    <row r="67" spans="1:7" x14ac:dyDescent="0.35">
      <c r="A67" s="17" t="s">
        <v>51</v>
      </c>
      <c r="B67" s="17" t="s">
        <v>48</v>
      </c>
    </row>
    <row r="68" spans="1:7" x14ac:dyDescent="0.35">
      <c r="A68" t="s">
        <v>52</v>
      </c>
      <c r="C68">
        <v>27500</v>
      </c>
      <c r="G68" s="21">
        <v>1</v>
      </c>
    </row>
    <row r="69" spans="1:7" x14ac:dyDescent="0.35">
      <c r="A69" t="s">
        <v>53</v>
      </c>
      <c r="C69">
        <v>-5000</v>
      </c>
      <c r="D69" s="20" t="s">
        <v>59</v>
      </c>
    </row>
    <row r="70" spans="1:7" x14ac:dyDescent="0.35">
      <c r="A70" t="s">
        <v>54</v>
      </c>
    </row>
    <row r="71" spans="1:7" x14ac:dyDescent="0.35">
      <c r="A71" t="s">
        <v>55</v>
      </c>
      <c r="C71">
        <v>3005.2</v>
      </c>
    </row>
    <row r="72" spans="1:7" x14ac:dyDescent="0.35">
      <c r="A72" s="17" t="s">
        <v>41</v>
      </c>
      <c r="C72" s="17">
        <f>SUM(C68:C71)</f>
        <v>25505.200000000001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Кирилл Попадюк</cp:lastModifiedBy>
  <dcterms:created xsi:type="dcterms:W3CDTF">2020-12-05T09:36:17Z</dcterms:created>
  <dcterms:modified xsi:type="dcterms:W3CDTF">2020-12-09T15:12:53Z</dcterms:modified>
</cp:coreProperties>
</file>